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Grupofyrescan\grupofyrescan\01 FYRESCAN\12 CONTABILIDAD\30 TRANSPARENCIA\2025\RESOL Y LIQUIDA\"/>
    </mc:Choice>
  </mc:AlternateContent>
  <xr:revisionPtr revIDLastSave="0" documentId="13_ncr:1_{1F1526ED-27C7-4D8F-AAB2-9CB4487D77CA}" xr6:coauthVersionLast="47" xr6:coauthVersionMax="47" xr10:uidLastSave="{00000000-0000-0000-0000-000000000000}"/>
  <bookViews>
    <workbookView xWindow="-120" yWindow="-120" windowWidth="38640" windowHeight="15840" xr2:uid="{CE9E6F93-80E1-48C5-AA5A-151B5F4D5AC4}"/>
  </bookViews>
  <sheets>
    <sheet name="Hoj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8" i="1" l="1"/>
  <c r="C28" i="1"/>
  <c r="B28" i="1"/>
  <c r="D27" i="1"/>
  <c r="C27" i="1"/>
  <c r="B27" i="1"/>
  <c r="D26" i="1"/>
  <c r="C26" i="1"/>
  <c r="B26" i="1"/>
  <c r="D25" i="1"/>
  <c r="C25" i="1"/>
  <c r="B25" i="1"/>
  <c r="D24" i="1"/>
  <c r="C24" i="1"/>
  <c r="B24" i="1"/>
  <c r="C19" i="1"/>
  <c r="B19" i="1"/>
  <c r="C18" i="1"/>
  <c r="B18" i="1"/>
  <c r="D17" i="1"/>
  <c r="C17" i="1"/>
  <c r="B17" i="1"/>
  <c r="D16" i="1"/>
  <c r="C16" i="1"/>
  <c r="B16" i="1"/>
  <c r="D15" i="1"/>
  <c r="C15" i="1"/>
  <c r="B15" i="1"/>
  <c r="D14" i="1"/>
  <c r="C14" i="1"/>
  <c r="B14" i="1"/>
  <c r="D8" i="1"/>
  <c r="C8" i="1"/>
  <c r="B8" i="1"/>
  <c r="D7" i="1"/>
  <c r="C7" i="1"/>
  <c r="C9" i="1" s="1"/>
  <c r="C32" i="1" s="1"/>
  <c r="B7" i="1"/>
  <c r="D9" i="1" l="1"/>
  <c r="D32" i="1" s="1"/>
  <c r="B9" i="1"/>
  <c r="B32" i="1" s="1"/>
  <c r="D20" i="1"/>
  <c r="D33" i="1" s="1"/>
  <c r="D29" i="1"/>
  <c r="D34" i="1" s="1"/>
  <c r="B29" i="1"/>
  <c r="B34" i="1" s="1"/>
  <c r="C20" i="1"/>
  <c r="C33" i="1" s="1"/>
  <c r="C29" i="1"/>
  <c r="C34" i="1" s="1"/>
  <c r="B20" i="1"/>
  <c r="B33" i="1" s="1"/>
  <c r="B35" i="1" l="1"/>
  <c r="C35" i="1"/>
  <c r="D35" i="1"/>
</calcChain>
</file>

<file path=xl/sharedStrings.xml><?xml version="1.0" encoding="utf-8"?>
<sst xmlns="http://schemas.openxmlformats.org/spreadsheetml/2006/main" count="40" uniqueCount="28">
  <si>
    <t>CENTRO DE ESTUDIOS FYRESCAN SL.</t>
  </si>
  <si>
    <t>AYUDAS Y SUBVENCIONES RECIBIDAS. EJERCICIOS 2023, 2024 Y 2025</t>
  </si>
  <si>
    <t>EXPEDIENTES FORMACIÓN. AYUDAS 2023</t>
  </si>
  <si>
    <t>IMPORTE TOTAL</t>
  </si>
  <si>
    <t>COBROS</t>
  </si>
  <si>
    <t>BAJAS ALUMNADO</t>
  </si>
  <si>
    <t>SCE FPED 2023</t>
  </si>
  <si>
    <t>SCE OCUPADOS 2023</t>
  </si>
  <si>
    <t>TOTAL</t>
  </si>
  <si>
    <t>EXPEDIENTES FORMACIÓN. CONVOCATORIA 2024</t>
  </si>
  <si>
    <t>COMPROMISO DE CONTRATACIÓN 2024</t>
  </si>
  <si>
    <t>SCE FPED 2024</t>
  </si>
  <si>
    <t>SCE OCUPADOS 2024</t>
  </si>
  <si>
    <t>FORMACIÓN ESTATAL SEPE 2024 (8 EXPEDIENTES)</t>
  </si>
  <si>
    <t>EDUCACIÓN ESTATAL 2024 · L1 · L1SFC24/00163</t>
  </si>
  <si>
    <t>Sin acreditar</t>
  </si>
  <si>
    <t>EDUCACIÓN ESTATAL 2024 · L3 · L3SFC24/00250</t>
  </si>
  <si>
    <t>EXPEDIENTES FORMACIÓN. CONVOCATORIA 2025</t>
  </si>
  <si>
    <t>SCE FPED 2025</t>
  </si>
  <si>
    <t>SCE OCUPADOS 2025</t>
  </si>
  <si>
    <t>COMPROMISO DE CONTRATACIÓN 2025 (SEGUNDO PERÍODO)</t>
  </si>
  <si>
    <t>COMPROMISO DE CONTRATACIÓN 2025 (ENERO)</t>
  </si>
  <si>
    <t>COMPROMISO DE CONTRATACIÓN 2025 (JUNIO)</t>
  </si>
  <si>
    <t>RESUMEN FORMACIÓN</t>
  </si>
  <si>
    <t>ASIGNACIÓN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</si>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</sst>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€&quot;"/>
    <numFmt numFmtId="165" formatCode="#,##0.00&quot; €&quot;;\-#,##0.00&quot; €&quot;;;"/>
  </numFmts>
  <fonts count="9" x14ac:knownFonts="1">
    <font>
      <sz val="11"/>
      <color theme="1"/>
      <name val="Aptos Narrow"/>
      <family val="2"/>
      <scheme val="minor"/>
    </font>
    <font>
      <sz val="11"/>
      <name val="Calibri"/>
    </font>
    <font>
      <b/>
      <u/>
      <sz val="10"/>
      <name val="Arial"/>
    </font>
    <font>
      <b/>
      <sz val="10"/>
      <name val="Arial"/>
    </font>
    <font>
      <sz val="10"/>
      <color rgb="FF000000"/>
      <name val="Arial"/>
    </font>
    <font>
      <sz val="10"/>
      <color rgb="FFFF0000"/>
      <name val="Arial"/>
    </font>
    <font>
      <b/>
      <sz val="10"/>
      <color rgb="FF000000"/>
      <name val="Arial"/>
    </font>
    <font>
      <b/>
      <sz val="10"/>
      <color rgb="FFFF0000"/>
      <name val="Arial"/>
    </font>
    <font>
      <i/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rgb="FFDA70D6"/>
      </patternFill>
    </fill>
    <fill>
      <patternFill patternType="solid">
        <fgColor rgb="FFB7DEE8"/>
      </patternFill>
    </fill>
    <fill>
      <patternFill patternType="solid">
        <fgColor rgb="FF92D050"/>
      </patternFill>
    </fill>
    <fill>
      <patternFill patternType="solid">
        <fgColor rgb="FFFFD96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 vertical="center" wrapText="1"/>
    </xf>
    <xf numFmtId="0" fontId="4" fillId="2" borderId="1" xfId="1" applyFont="1" applyFill="1" applyBorder="1"/>
    <xf numFmtId="0" fontId="4" fillId="3" borderId="1" xfId="1" applyFont="1" applyFill="1" applyBorder="1"/>
    <xf numFmtId="0" fontId="6" fillId="0" borderId="1" xfId="1" applyFont="1" applyBorder="1"/>
    <xf numFmtId="0" fontId="6" fillId="0" borderId="0" xfId="1" applyFont="1"/>
    <xf numFmtId="0" fontId="4" fillId="4" borderId="1" xfId="1" applyFont="1" applyFill="1" applyBorder="1"/>
    <xf numFmtId="0" fontId="4" fillId="5" borderId="1" xfId="1" applyFont="1" applyFill="1" applyBorder="1"/>
    <xf numFmtId="0" fontId="3" fillId="0" borderId="1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8" fillId="0" borderId="0" xfId="1" applyFont="1" applyAlignment="1">
      <alignment vertical="top" wrapText="1"/>
    </xf>
    <xf numFmtId="0" fontId="0" fillId="0" borderId="0" xfId="0" applyAlignment="1">
      <alignment horizontal="center"/>
    </xf>
    <xf numFmtId="165" fontId="5" fillId="3" borderId="1" xfId="1" applyNumberFormat="1" applyFont="1" applyFill="1" applyBorder="1" applyAlignment="1">
      <alignment horizontal="center"/>
    </xf>
    <xf numFmtId="165" fontId="7" fillId="0" borderId="1" xfId="1" applyNumberFormat="1" applyFont="1" applyBorder="1" applyAlignment="1">
      <alignment horizontal="center"/>
    </xf>
    <xf numFmtId="165" fontId="7" fillId="0" borderId="0" xfId="1" applyNumberFormat="1" applyFont="1" applyAlignment="1">
      <alignment horizontal="center"/>
    </xf>
    <xf numFmtId="165" fontId="5" fillId="0" borderId="1" xfId="1" applyNumberFormat="1" applyFont="1" applyBorder="1" applyAlignment="1">
      <alignment horizontal="center"/>
    </xf>
    <xf numFmtId="164" fontId="4" fillId="3" borderId="1" xfId="1" applyNumberFormat="1" applyFont="1" applyFill="1" applyBorder="1" applyAlignment="1">
      <alignment horizontal="center"/>
    </xf>
    <xf numFmtId="164" fontId="6" fillId="0" borderId="1" xfId="1" applyNumberFormat="1" applyFont="1" applyBorder="1" applyAlignment="1">
      <alignment horizontal="center"/>
    </xf>
    <xf numFmtId="164" fontId="6" fillId="0" borderId="0" xfId="1" applyNumberFormat="1" applyFont="1" applyAlignment="1">
      <alignment horizontal="center"/>
    </xf>
    <xf numFmtId="164" fontId="4" fillId="0" borderId="1" xfId="1" applyNumberFormat="1" applyFont="1" applyBorder="1" applyAlignment="1">
      <alignment horizontal="center"/>
    </xf>
  </cellXfs>
  <cellStyles count="2">
    <cellStyle name="Normal" xfId="0" builtinId="0"/>
    <cellStyle name="Normal 2" xfId="1" xr:uid="{E1096789-314B-49D6-85C4-2A6415DF8D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ociespaser%20Canarias\Downloads\FYRESCAN_Cuadro_Resumen_Sencillo_2023_2026_Actualizado.xlsx" TargetMode="External"/><Relationship Id="rId1" Type="http://schemas.openxmlformats.org/officeDocument/2006/relationships/externalLinkPath" Target="file:///C:\Users\Sociespaser%20Canarias\Downloads\FYRESCAN_Cuadro_Resumen_Sencillo_2023_2026_Actualiza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ransparencia 2023-2025"/>
      <sheetName val="Cuadro resumen"/>
      <sheetName val="Datos y comprobantes"/>
      <sheetName val="Cuadro presentado"/>
      <sheetName val="Movimientos revisados"/>
    </sheetNames>
    <sheetDataSet>
      <sheetData sheetId="0"/>
      <sheetData sheetId="1">
        <row r="37">
          <cell r="C37">
            <v>0</v>
          </cell>
          <cell r="D37">
            <v>0</v>
          </cell>
          <cell r="E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</row>
      </sheetData>
      <sheetData sheetId="2">
        <row r="6">
          <cell r="D6">
            <v>599086.5</v>
          </cell>
          <cell r="H6">
            <v>10496.6</v>
          </cell>
        </row>
        <row r="7">
          <cell r="D7">
            <v>78333</v>
          </cell>
          <cell r="H7" t="str">
            <v>Sin acreditar</v>
          </cell>
        </row>
        <row r="8">
          <cell r="D8">
            <v>161232</v>
          </cell>
          <cell r="H8" t="str">
            <v>Sin acreditar</v>
          </cell>
        </row>
        <row r="9">
          <cell r="D9">
            <v>596246.25</v>
          </cell>
          <cell r="H9">
            <v>15376.75</v>
          </cell>
        </row>
        <row r="10">
          <cell r="D10">
            <v>65081.95</v>
          </cell>
          <cell r="H10">
            <v>1069.75</v>
          </cell>
        </row>
        <row r="11">
          <cell r="D11">
            <v>128906.97</v>
          </cell>
          <cell r="H11" t="str">
            <v>Sin acreditar</v>
          </cell>
        </row>
        <row r="12">
          <cell r="D12">
            <v>8640</v>
          </cell>
          <cell r="H12" t="str">
            <v>Sin acreditar</v>
          </cell>
        </row>
        <row r="13">
          <cell r="D13">
            <v>17172.05</v>
          </cell>
          <cell r="H13" t="str">
            <v>Sin acreditar</v>
          </cell>
        </row>
        <row r="14">
          <cell r="D14">
            <v>24300.03</v>
          </cell>
          <cell r="H14" t="str">
            <v>Sin acreditar</v>
          </cell>
        </row>
        <row r="15">
          <cell r="D15">
            <v>31040.959999999999</v>
          </cell>
          <cell r="H15" t="str">
            <v>Sin acreditar</v>
          </cell>
        </row>
        <row r="16">
          <cell r="D16">
            <v>16132.45</v>
          </cell>
          <cell r="H16" t="str">
            <v>Sin acreditar</v>
          </cell>
        </row>
        <row r="17">
          <cell r="D17">
            <v>3887.99</v>
          </cell>
          <cell r="H17" t="str">
            <v>Sin acreditar</v>
          </cell>
        </row>
        <row r="18">
          <cell r="D18">
            <v>14228.99</v>
          </cell>
          <cell r="H18" t="str">
            <v>Sin acreditar</v>
          </cell>
        </row>
        <row r="19">
          <cell r="D19">
            <v>599773.19999999995</v>
          </cell>
          <cell r="H19" t="str">
            <v>Sin acreditar</v>
          </cell>
        </row>
        <row r="20">
          <cell r="D20">
            <v>91350</v>
          </cell>
          <cell r="H20" t="str">
            <v>Sin acreditar</v>
          </cell>
        </row>
        <row r="21">
          <cell r="D21">
            <v>157041</v>
          </cell>
          <cell r="H21" t="str">
            <v>Sin acreditar</v>
          </cell>
        </row>
        <row r="23">
          <cell r="D23">
            <v>157041</v>
          </cell>
          <cell r="H23" t="str">
            <v>Sin acreditar</v>
          </cell>
        </row>
        <row r="24">
          <cell r="D24">
            <v>83913</v>
          </cell>
          <cell r="H24" t="str">
            <v>Sin acreditar</v>
          </cell>
        </row>
        <row r="103">
          <cell r="D103">
            <v>60868.36</v>
          </cell>
        </row>
        <row r="104">
          <cell r="D104">
            <v>42175.16</v>
          </cell>
        </row>
      </sheetData>
      <sheetData sheetId="3">
        <row r="7">
          <cell r="C7">
            <v>550001.1</v>
          </cell>
        </row>
      </sheetData>
      <sheetData sheetId="4">
        <row r="6">
          <cell r="C6">
            <v>2024</v>
          </cell>
          <cell r="D6" t="str">
            <v>Cobro</v>
          </cell>
          <cell r="G6">
            <v>15318.6</v>
          </cell>
          <cell r="N6" t="str">
            <v>FP23</v>
          </cell>
        </row>
        <row r="7">
          <cell r="C7">
            <v>2024</v>
          </cell>
          <cell r="D7" t="str">
            <v>Cobro</v>
          </cell>
          <cell r="G7">
            <v>62040.6</v>
          </cell>
          <cell r="N7" t="str">
            <v>FP23</v>
          </cell>
        </row>
        <row r="8">
          <cell r="C8">
            <v>2024</v>
          </cell>
          <cell r="D8" t="str">
            <v>Cobro</v>
          </cell>
          <cell r="G8">
            <v>128985.60000000001</v>
          </cell>
          <cell r="N8" t="str">
            <v>AF24</v>
          </cell>
        </row>
        <row r="9">
          <cell r="C9">
            <v>2024</v>
          </cell>
          <cell r="D9" t="str">
            <v>Cobro</v>
          </cell>
          <cell r="G9">
            <v>74477.5</v>
          </cell>
          <cell r="N9" t="str">
            <v>FP23</v>
          </cell>
        </row>
        <row r="10">
          <cell r="C10">
            <v>2024</v>
          </cell>
          <cell r="D10" t="str">
            <v>Cobro</v>
          </cell>
          <cell r="G10">
            <v>29190</v>
          </cell>
          <cell r="N10" t="str">
            <v>FP23</v>
          </cell>
        </row>
        <row r="11">
          <cell r="C11">
            <v>2025</v>
          </cell>
          <cell r="D11" t="str">
            <v>Cobro</v>
          </cell>
          <cell r="G11">
            <v>26066.400000000001</v>
          </cell>
          <cell r="N11" t="str">
            <v>OC24</v>
          </cell>
        </row>
        <row r="12">
          <cell r="C12">
            <v>2025</v>
          </cell>
          <cell r="D12" t="str">
            <v>Cobro</v>
          </cell>
          <cell r="G12">
            <v>25999.16</v>
          </cell>
          <cell r="N12" t="str">
            <v>OC24</v>
          </cell>
        </row>
        <row r="13">
          <cell r="C13">
            <v>2025</v>
          </cell>
          <cell r="D13" t="str">
            <v>Cobro</v>
          </cell>
          <cell r="G13">
            <v>266953.8</v>
          </cell>
          <cell r="N13" t="str">
            <v>FP24</v>
          </cell>
        </row>
        <row r="14">
          <cell r="C14">
            <v>2025</v>
          </cell>
          <cell r="D14" t="str">
            <v>Cobro</v>
          </cell>
          <cell r="G14">
            <v>210043.2</v>
          </cell>
          <cell r="N14" t="str">
            <v>FP24</v>
          </cell>
        </row>
        <row r="15">
          <cell r="C15">
            <v>2025</v>
          </cell>
          <cell r="D15" t="str">
            <v>Cobro</v>
          </cell>
          <cell r="G15">
            <v>125632.8</v>
          </cell>
          <cell r="N15" t="str">
            <v>AF25-ENE</v>
          </cell>
        </row>
        <row r="16">
          <cell r="C16">
            <v>2025</v>
          </cell>
          <cell r="D16" t="str">
            <v>Cobro</v>
          </cell>
          <cell r="G16">
            <v>31738</v>
          </cell>
          <cell r="N16" t="str">
            <v>FP23</v>
          </cell>
        </row>
        <row r="17">
          <cell r="C17">
            <v>2025</v>
          </cell>
          <cell r="D17" t="str">
            <v>Cobro</v>
          </cell>
          <cell r="G17">
            <v>16373.4</v>
          </cell>
          <cell r="N17" t="str">
            <v>FP23</v>
          </cell>
        </row>
        <row r="18">
          <cell r="C18">
            <v>2025</v>
          </cell>
          <cell r="D18" t="str">
            <v>Cobro</v>
          </cell>
          <cell r="G18">
            <v>67130.399999999994</v>
          </cell>
          <cell r="N18" t="str">
            <v>AF25-JUN</v>
          </cell>
        </row>
        <row r="19">
          <cell r="C19">
            <v>2025</v>
          </cell>
          <cell r="D19" t="str">
            <v>Cobro</v>
          </cell>
          <cell r="G19">
            <v>2160</v>
          </cell>
          <cell r="N19" t="str">
            <v>POR-ASIGNAR</v>
          </cell>
        </row>
        <row r="20">
          <cell r="C20">
            <v>2025</v>
          </cell>
          <cell r="D20" t="str">
            <v>Cobro</v>
          </cell>
          <cell r="G20">
            <v>32226.75</v>
          </cell>
          <cell r="N20" t="str">
            <v>SEPE24</v>
          </cell>
        </row>
        <row r="21">
          <cell r="C21">
            <v>2025</v>
          </cell>
          <cell r="D21" t="str">
            <v>Cobro</v>
          </cell>
          <cell r="G21">
            <v>3557.25</v>
          </cell>
          <cell r="N21" t="str">
            <v>SEPE24</v>
          </cell>
        </row>
        <row r="22">
          <cell r="C22">
            <v>2025</v>
          </cell>
          <cell r="D22" t="str">
            <v>Cobro</v>
          </cell>
          <cell r="G22">
            <v>6075</v>
          </cell>
          <cell r="N22" t="str">
            <v>SEPE24</v>
          </cell>
        </row>
        <row r="23">
          <cell r="C23">
            <v>2025</v>
          </cell>
          <cell r="D23" t="str">
            <v>Cobro</v>
          </cell>
          <cell r="G23">
            <v>10380.99</v>
          </cell>
          <cell r="N23" t="str">
            <v>FP24</v>
          </cell>
        </row>
        <row r="24">
          <cell r="C24">
            <v>2025</v>
          </cell>
          <cell r="D24" t="str">
            <v>Cobro</v>
          </cell>
          <cell r="G24">
            <v>4293</v>
          </cell>
          <cell r="N24" t="str">
            <v>SEPE24</v>
          </cell>
        </row>
        <row r="25">
          <cell r="C25">
            <v>2025</v>
          </cell>
          <cell r="D25" t="str">
            <v>Cobro</v>
          </cell>
          <cell r="G25">
            <v>125362.8</v>
          </cell>
          <cell r="N25" t="str">
            <v>AF25-SEP</v>
          </cell>
        </row>
        <row r="26">
          <cell r="C26">
            <v>2025</v>
          </cell>
          <cell r="D26" t="str">
            <v>Cobro</v>
          </cell>
          <cell r="G26">
            <v>16760.75</v>
          </cell>
          <cell r="N26" t="str">
            <v>FP24</v>
          </cell>
        </row>
        <row r="27">
          <cell r="C27">
            <v>2025</v>
          </cell>
          <cell r="D27" t="str">
            <v>Cobro</v>
          </cell>
          <cell r="G27">
            <v>22490.6</v>
          </cell>
          <cell r="N27" t="str">
            <v>FP24</v>
          </cell>
        </row>
        <row r="28">
          <cell r="C28">
            <v>2025</v>
          </cell>
          <cell r="D28" t="str">
            <v>Cobro</v>
          </cell>
          <cell r="G28">
            <v>7760.25</v>
          </cell>
          <cell r="N28" t="str">
            <v>SEPE24</v>
          </cell>
        </row>
        <row r="29">
          <cell r="C29">
            <v>2025</v>
          </cell>
          <cell r="D29" t="str">
            <v>Cobro</v>
          </cell>
          <cell r="G29">
            <v>4033.13</v>
          </cell>
          <cell r="N29" t="str">
            <v>SEPE24</v>
          </cell>
        </row>
        <row r="30">
          <cell r="C30">
            <v>2026</v>
          </cell>
          <cell r="D30" t="str">
            <v>Cobro</v>
          </cell>
          <cell r="G30">
            <v>246993.36</v>
          </cell>
          <cell r="N30" t="str">
            <v>FP25</v>
          </cell>
        </row>
        <row r="31">
          <cell r="C31">
            <v>2026</v>
          </cell>
          <cell r="D31" t="str">
            <v>Cobro</v>
          </cell>
          <cell r="G31">
            <v>232825.2</v>
          </cell>
          <cell r="N31" t="str">
            <v>FP25</v>
          </cell>
        </row>
        <row r="32">
          <cell r="C32">
            <v>2026</v>
          </cell>
          <cell r="D32" t="str">
            <v>Cobro</v>
          </cell>
          <cell r="G32">
            <v>46980</v>
          </cell>
          <cell r="N32" t="str">
            <v>OC25</v>
          </cell>
        </row>
        <row r="33">
          <cell r="C33">
            <v>2026</v>
          </cell>
          <cell r="D33" t="str">
            <v>Cobro</v>
          </cell>
          <cell r="G33">
            <v>26100</v>
          </cell>
          <cell r="N33" t="str">
            <v>OC25</v>
          </cell>
        </row>
        <row r="34">
          <cell r="C34">
            <v>2026</v>
          </cell>
          <cell r="D34" t="str">
            <v>Cobro</v>
          </cell>
          <cell r="G34">
            <v>24736.95</v>
          </cell>
          <cell r="N34" t="str">
            <v>FP24</v>
          </cell>
        </row>
        <row r="35">
          <cell r="C35">
            <v>2026</v>
          </cell>
          <cell r="D35" t="str">
            <v>Cobro</v>
          </cell>
          <cell r="G35">
            <v>13694.15</v>
          </cell>
          <cell r="N35" t="str">
            <v>FP24</v>
          </cell>
        </row>
        <row r="36">
          <cell r="C36">
            <v>2026</v>
          </cell>
          <cell r="D36" t="str">
            <v>Cobro</v>
          </cell>
          <cell r="G36">
            <v>5914.4</v>
          </cell>
          <cell r="N36" t="str">
            <v>OC24</v>
          </cell>
        </row>
        <row r="37">
          <cell r="C37">
            <v>2026</v>
          </cell>
          <cell r="D37" t="str">
            <v>Cobro</v>
          </cell>
          <cell r="G37">
            <v>6032.24</v>
          </cell>
          <cell r="N37" t="str">
            <v>OC24</v>
          </cell>
        </row>
        <row r="38">
          <cell r="C38">
            <v>2026</v>
          </cell>
          <cell r="D38" t="str">
            <v>Cobro</v>
          </cell>
          <cell r="G38">
            <v>11167.09</v>
          </cell>
          <cell r="N38" t="str">
            <v>L1SFC24/00163</v>
          </cell>
        </row>
        <row r="39">
          <cell r="C39">
            <v>2026</v>
          </cell>
          <cell r="D39" t="str">
            <v>Cobro</v>
          </cell>
          <cell r="G39">
            <v>10543.79</v>
          </cell>
          <cell r="N39" t="str">
            <v>L3SFC24/00250</v>
          </cell>
        </row>
        <row r="40">
          <cell r="C40">
            <v>2026</v>
          </cell>
          <cell r="D40" t="str">
            <v>Cobro</v>
          </cell>
          <cell r="G40">
            <v>3193.65</v>
          </cell>
          <cell r="N40" t="str">
            <v>POR-ASIGNAR</v>
          </cell>
        </row>
        <row r="41">
          <cell r="C41">
            <v>2026</v>
          </cell>
          <cell r="D41" t="str">
            <v>Cobro</v>
          </cell>
          <cell r="G41">
            <v>3024</v>
          </cell>
          <cell r="N41" t="str">
            <v>SEPE24</v>
          </cell>
        </row>
        <row r="42">
          <cell r="C42">
            <v>2026</v>
          </cell>
          <cell r="D42" t="str">
            <v>Cobro</v>
          </cell>
          <cell r="G42">
            <v>5653.8</v>
          </cell>
          <cell r="N42" t="str">
            <v>POR-ASIGNAR</v>
          </cell>
        </row>
        <row r="43">
          <cell r="C43">
            <v>2026</v>
          </cell>
          <cell r="D43" t="str">
            <v>Cobro</v>
          </cell>
          <cell r="G43">
            <v>2707.8</v>
          </cell>
          <cell r="N43" t="str">
            <v>SEPE24</v>
          </cell>
        </row>
        <row r="44">
          <cell r="C44">
            <v>2026</v>
          </cell>
          <cell r="D44" t="str">
            <v>Cobro</v>
          </cell>
          <cell r="G44">
            <v>2879.55</v>
          </cell>
          <cell r="N44" t="str">
            <v>POR-ASIGNAR</v>
          </cell>
        </row>
        <row r="45">
          <cell r="C45">
            <v>2023</v>
          </cell>
          <cell r="D45" t="str">
            <v>Cobro</v>
          </cell>
          <cell r="G45">
            <v>46999.8</v>
          </cell>
          <cell r="N45" t="str">
            <v>OC23</v>
          </cell>
        </row>
        <row r="46">
          <cell r="C46">
            <v>2025</v>
          </cell>
          <cell r="D46" t="str">
            <v>Salida</v>
          </cell>
          <cell r="G46">
            <v>-2823.5</v>
          </cell>
          <cell r="N46" t="str">
            <v>DEV-FP24</v>
          </cell>
        </row>
        <row r="47">
          <cell r="C47">
            <v>2026</v>
          </cell>
          <cell r="D47" t="str">
            <v>Salida</v>
          </cell>
          <cell r="G47">
            <v>-96.16</v>
          </cell>
          <cell r="N47" t="str">
            <v>INT-FP24</v>
          </cell>
        </row>
        <row r="48">
          <cell r="C48">
            <v>2025</v>
          </cell>
          <cell r="D48" t="str">
            <v>Salida</v>
          </cell>
          <cell r="G48">
            <v>-243.78</v>
          </cell>
          <cell r="N48" t="str">
            <v>SAL-OC23</v>
          </cell>
        </row>
        <row r="49">
          <cell r="C49">
            <v>2025</v>
          </cell>
          <cell r="D49" t="str">
            <v>Salida</v>
          </cell>
          <cell r="G49">
            <v>-15.77</v>
          </cell>
          <cell r="N49" t="str">
            <v>SAL-OC23</v>
          </cell>
        </row>
        <row r="50">
          <cell r="C50">
            <v>2025</v>
          </cell>
          <cell r="D50" t="str">
            <v>Salida</v>
          </cell>
          <cell r="G50">
            <v>-126211.96</v>
          </cell>
          <cell r="N50" t="str">
            <v>DEV-F210039EE</v>
          </cell>
        </row>
        <row r="51">
          <cell r="C51">
            <v>2025</v>
          </cell>
          <cell r="D51" t="str">
            <v>Salida</v>
          </cell>
          <cell r="G51">
            <v>-8572.9</v>
          </cell>
          <cell r="N51" t="str">
            <v>DEV-OC22</v>
          </cell>
        </row>
        <row r="52">
          <cell r="C52">
            <v>2026</v>
          </cell>
          <cell r="D52" t="str">
            <v>Salida</v>
          </cell>
          <cell r="G52">
            <v>-238.17</v>
          </cell>
          <cell r="N52" t="str">
            <v>SAL-OC22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77663-FB46-485D-93B6-3B61DEAB39E2}">
  <dimension ref="A2:E37"/>
  <sheetViews>
    <sheetView tabSelected="1" view="pageBreakPreview" zoomScale="60" zoomScaleNormal="100" workbookViewId="0">
      <selection activeCell="J18" sqref="J18"/>
    </sheetView>
  </sheetViews>
  <sheetFormatPr baseColWidth="10" defaultColWidth="8.7109375" defaultRowHeight="15" x14ac:dyDescent="0.25"/>
  <cols>
    <col min="1" max="1" width="86.140625" bestFit="1" customWidth="1"/>
    <col min="2" max="2" width="26.28515625" style="14" customWidth="1"/>
    <col min="3" max="3" width="23.140625" style="14" customWidth="1"/>
    <col min="4" max="4" width="24" style="14" bestFit="1" customWidth="1"/>
    <col min="5" max="6" width="3" customWidth="1"/>
  </cols>
  <sheetData>
    <row r="2" spans="1:4" x14ac:dyDescent="0.25">
      <c r="A2" s="1" t="s">
        <v>0</v>
      </c>
    </row>
    <row r="3" spans="1:4" x14ac:dyDescent="0.25">
      <c r="A3" s="2" t="s">
        <v>1</v>
      </c>
    </row>
    <row r="5" spans="1:4" x14ac:dyDescent="0.25">
      <c r="B5" s="3">
        <v>2023</v>
      </c>
      <c r="C5" s="3"/>
      <c r="D5" s="3"/>
    </row>
    <row r="6" spans="1:4" ht="39" customHeight="1" x14ac:dyDescent="0.25">
      <c r="A6" s="4" t="s">
        <v>2</v>
      </c>
      <c r="B6" s="4" t="s">
        <v>3</v>
      </c>
      <c r="C6" s="4" t="s">
        <v>4</v>
      </c>
      <c r="D6" s="4" t="s">
        <v>5</v>
      </c>
    </row>
    <row r="7" spans="1:4" x14ac:dyDescent="0.25">
      <c r="A7" s="5" t="s">
        <v>6</v>
      </c>
      <c r="B7" s="19">
        <f>'[1]Datos y comprobantes'!D6</f>
        <v>599086.5</v>
      </c>
      <c r="C7" s="19">
        <f>'[1]Cuadro presentado'!C7+SUMIFS('[1]Movimientos revisados'!$G$6:$G$52,'[1]Movimientos revisados'!$N$6:$N$52,"FP23",'[1]Movimientos revisados'!$C$6:$C$52,2025,'[1]Movimientos revisados'!$D$6:$D$52,"Cobro")</f>
        <v>598112.5</v>
      </c>
      <c r="D7" s="15">
        <f>SUM('[1]Datos y comprobantes'!H6)</f>
        <v>10496.6</v>
      </c>
    </row>
    <row r="8" spans="1:4" x14ac:dyDescent="0.25">
      <c r="A8" s="6" t="s">
        <v>7</v>
      </c>
      <c r="B8" s="19">
        <f>'[1]Datos y comprobantes'!D7</f>
        <v>78333</v>
      </c>
      <c r="C8" s="19">
        <f>SUMIFS('[1]Movimientos revisados'!$G$6:$G$52,'[1]Movimientos revisados'!$N$6:$N$52,"OC23",'[1]Movimientos revisados'!$C$6:$C$52,"&lt;=2025",'[1]Movimientos revisados'!$D$6:$D$52,"Cobro")</f>
        <v>46999.8</v>
      </c>
      <c r="D8" s="15">
        <f>SUM('[1]Datos y comprobantes'!H7)</f>
        <v>0</v>
      </c>
    </row>
    <row r="9" spans="1:4" x14ac:dyDescent="0.25">
      <c r="A9" s="7" t="s">
        <v>8</v>
      </c>
      <c r="B9" s="20">
        <f>SUM(B7:B8)</f>
        <v>677419.5</v>
      </c>
      <c r="C9" s="20">
        <f>SUM(C7:C8)</f>
        <v>645112.30000000005</v>
      </c>
      <c r="D9" s="16">
        <f>SUM(D7:D8)</f>
        <v>10496.6</v>
      </c>
    </row>
    <row r="10" spans="1:4" x14ac:dyDescent="0.25">
      <c r="A10" s="8"/>
      <c r="B10" s="21"/>
      <c r="C10" s="21"/>
      <c r="D10" s="17"/>
    </row>
    <row r="12" spans="1:4" x14ac:dyDescent="0.25">
      <c r="B12" s="3">
        <v>2024</v>
      </c>
      <c r="C12" s="3"/>
      <c r="D12" s="3"/>
    </row>
    <row r="13" spans="1:4" ht="42.75" customHeight="1" x14ac:dyDescent="0.25">
      <c r="A13" s="4" t="s">
        <v>9</v>
      </c>
      <c r="B13" s="4" t="s">
        <v>3</v>
      </c>
      <c r="C13" s="4" t="s">
        <v>4</v>
      </c>
      <c r="D13" s="4" t="s">
        <v>5</v>
      </c>
    </row>
    <row r="14" spans="1:4" x14ac:dyDescent="0.25">
      <c r="A14" s="9" t="s">
        <v>10</v>
      </c>
      <c r="B14" s="19">
        <f>'[1]Datos y comprobantes'!D8</f>
        <v>161232</v>
      </c>
      <c r="C14" s="19">
        <f>SUMIFS('[1]Movimientos revisados'!$G$6:$G$52,'[1]Movimientos revisados'!$N$6:$N$52,"AF24",'[1]Movimientos revisados'!$C$6:$C$52,"&lt;=2025",'[1]Movimientos revisados'!$D$6:$D$52,"Cobro")</f>
        <v>128985.60000000001</v>
      </c>
      <c r="D14" s="15">
        <f>SUM('[1]Datos y comprobantes'!H8)</f>
        <v>0</v>
      </c>
    </row>
    <row r="15" spans="1:4" x14ac:dyDescent="0.25">
      <c r="A15" s="5" t="s">
        <v>11</v>
      </c>
      <c r="B15" s="19">
        <f>'[1]Datos y comprobantes'!D9</f>
        <v>596246.25</v>
      </c>
      <c r="C15" s="19">
        <f>SUMIFS('[1]Movimientos revisados'!$G$6:$G$52,'[1]Movimientos revisados'!$N$6:$N$52,"FP24",'[1]Movimientos revisados'!$C$6:$C$52,"&lt;=2025",'[1]Movimientos revisados'!$D$6:$D$52,"Cobro")</f>
        <v>526629.34</v>
      </c>
      <c r="D15" s="15">
        <f>SUM('[1]Datos y comprobantes'!H9)</f>
        <v>15376.75</v>
      </c>
    </row>
    <row r="16" spans="1:4" x14ac:dyDescent="0.25">
      <c r="A16" s="6" t="s">
        <v>12</v>
      </c>
      <c r="B16" s="19">
        <f>'[1]Datos y comprobantes'!D10</f>
        <v>65081.95</v>
      </c>
      <c r="C16" s="19">
        <f>SUMIFS('[1]Movimientos revisados'!$G$6:$G$52,'[1]Movimientos revisados'!$N$6:$N$52,"OC24",'[1]Movimientos revisados'!$C$6:$C$52,"&lt;=2025",'[1]Movimientos revisados'!$D$6:$D$52,"Cobro")</f>
        <v>52065.56</v>
      </c>
      <c r="D16" s="15">
        <f>SUM('[1]Datos y comprobantes'!H10)</f>
        <v>1069.75</v>
      </c>
    </row>
    <row r="17" spans="1:4" x14ac:dyDescent="0.25">
      <c r="A17" s="10" t="s">
        <v>13</v>
      </c>
      <c r="B17" s="19">
        <f>SUM('[1]Datos y comprobantes'!D11:D18)</f>
        <v>244309.43999999997</v>
      </c>
      <c r="C17" s="19">
        <f>SUMIFS('[1]Movimientos revisados'!$G$6:$G$52,'[1]Movimientos revisados'!$N$6:$N$52,"SEPE24",'[1]Movimientos revisados'!$C$6:$C$52,"&lt;=2025",'[1]Movimientos revisados'!$D$6:$D$52,"Cobro")</f>
        <v>57945.38</v>
      </c>
      <c r="D17" s="15">
        <f>SUM('[1]Datos y comprobantes'!H11:H18)</f>
        <v>0</v>
      </c>
    </row>
    <row r="18" spans="1:4" ht="75" customHeight="1" x14ac:dyDescent="0.25">
      <c r="A18" s="10" t="s">
        <v>14</v>
      </c>
      <c r="B18" s="19">
        <f>'[1]Datos y comprobantes'!D103</f>
        <v>60868.36</v>
      </c>
      <c r="C18" s="19">
        <f>SUM('[1]Cuadro resumen'!C37:E37)</f>
        <v>0</v>
      </c>
      <c r="D18" s="15" t="s">
        <v>15</v>
      </c>
    </row>
    <row r="19" spans="1:4" ht="75" customHeight="1" x14ac:dyDescent="0.25">
      <c r="A19" s="10" t="s">
        <v>16</v>
      </c>
      <c r="B19" s="19">
        <f>'[1]Datos y comprobantes'!D104</f>
        <v>42175.16</v>
      </c>
      <c r="C19" s="19">
        <f>SUM('[1]Cuadro resumen'!C38:E38)</f>
        <v>0</v>
      </c>
      <c r="D19" s="15" t="s">
        <v>15</v>
      </c>
    </row>
    <row r="20" spans="1:4" ht="65.099999999999994" customHeight="1" x14ac:dyDescent="0.25">
      <c r="A20" s="7" t="s">
        <v>8</v>
      </c>
      <c r="B20" s="20">
        <f>SUM(B14:B19)</f>
        <v>1169913.1599999999</v>
      </c>
      <c r="C20" s="20">
        <f>SUM(C14:C19)</f>
        <v>765625.88</v>
      </c>
      <c r="D20" s="16">
        <f>SUM(D14:D19)</f>
        <v>16446.5</v>
      </c>
    </row>
    <row r="21" spans="1:4" x14ac:dyDescent="0.25">
      <c r="A21" s="8"/>
      <c r="B21" s="21"/>
      <c r="C21" s="21"/>
      <c r="D21" s="17"/>
    </row>
    <row r="22" spans="1:4" x14ac:dyDescent="0.25">
      <c r="B22" s="3">
        <v>2025</v>
      </c>
      <c r="C22" s="3"/>
      <c r="D22" s="3"/>
    </row>
    <row r="23" spans="1:4" ht="40.5" customHeight="1" x14ac:dyDescent="0.25">
      <c r="A23" s="4" t="s">
        <v>17</v>
      </c>
      <c r="B23" s="4" t="s">
        <v>3</v>
      </c>
      <c r="C23" s="4" t="s">
        <v>4</v>
      </c>
      <c r="D23" s="4" t="s">
        <v>5</v>
      </c>
    </row>
    <row r="24" spans="1:4" x14ac:dyDescent="0.25">
      <c r="A24" s="5" t="s">
        <v>18</v>
      </c>
      <c r="B24" s="19">
        <f>'[1]Datos y comprobantes'!D19</f>
        <v>599773.19999999995</v>
      </c>
      <c r="C24" s="19">
        <f>SUMIFS('[1]Movimientos revisados'!$G$6:$G$52,'[1]Movimientos revisados'!$N$6:$N$52,"FP25",'[1]Movimientos revisados'!$C$6:$C$52,"&lt;=2025",'[1]Movimientos revisados'!$D$6:$D$52,"Cobro")</f>
        <v>0</v>
      </c>
      <c r="D24" s="15">
        <f>SUM('[1]Datos y comprobantes'!H19)</f>
        <v>0</v>
      </c>
    </row>
    <row r="25" spans="1:4" x14ac:dyDescent="0.25">
      <c r="A25" s="6" t="s">
        <v>19</v>
      </c>
      <c r="B25" s="19">
        <f>'[1]Datos y comprobantes'!D20</f>
        <v>91350</v>
      </c>
      <c r="C25" s="19">
        <f>SUMIFS('[1]Movimientos revisados'!$G$6:$G$52,'[1]Movimientos revisados'!$N$6:$N$52,"OC25",'[1]Movimientos revisados'!$C$6:$C$52,"&lt;=2025",'[1]Movimientos revisados'!$D$6:$D$52,"Cobro")</f>
        <v>0</v>
      </c>
      <c r="D25" s="15">
        <f>SUM('[1]Datos y comprobantes'!H20)</f>
        <v>0</v>
      </c>
    </row>
    <row r="26" spans="1:4" x14ac:dyDescent="0.25">
      <c r="A26" s="9" t="s">
        <v>20</v>
      </c>
      <c r="B26" s="19">
        <f>'[1]Datos y comprobantes'!D21</f>
        <v>157041</v>
      </c>
      <c r="C26" s="19">
        <f>SUMIFS('[1]Movimientos revisados'!$G$6:$G$52,'[1]Movimientos revisados'!$N$6:$N$52,"AF25-SEP",'[1]Movimientos revisados'!$C$6:$C$52,"&lt;=2025",'[1]Movimientos revisados'!$D$6:$D$52,"Cobro")</f>
        <v>125362.8</v>
      </c>
      <c r="D26" s="15">
        <f>SUM('[1]Datos y comprobantes'!H21)</f>
        <v>0</v>
      </c>
    </row>
    <row r="27" spans="1:4" x14ac:dyDescent="0.25">
      <c r="A27" s="9" t="s">
        <v>21</v>
      </c>
      <c r="B27" s="19">
        <f>'[1]Datos y comprobantes'!D23</f>
        <v>157041</v>
      </c>
      <c r="C27" s="19">
        <f>SUMIFS('[1]Movimientos revisados'!$G$6:$G$52,'[1]Movimientos revisados'!$N$6:$N$52,"AF25-ENE",'[1]Movimientos revisados'!$C$6:$C$52,"&lt;=2025",'[1]Movimientos revisados'!$D$6:$D$52,"Cobro")</f>
        <v>125632.8</v>
      </c>
      <c r="D27" s="15">
        <f>SUM('[1]Datos y comprobantes'!H23)</f>
        <v>0</v>
      </c>
    </row>
    <row r="28" spans="1:4" x14ac:dyDescent="0.25">
      <c r="A28" s="9" t="s">
        <v>22</v>
      </c>
      <c r="B28" s="19">
        <f>'[1]Datos y comprobantes'!D24</f>
        <v>83913</v>
      </c>
      <c r="C28" s="19">
        <f>SUMIFS('[1]Movimientos revisados'!$G$6:$G$52,'[1]Movimientos revisados'!$N$6:$N$52,"AF25-JUN",'[1]Movimientos revisados'!$C$6:$C$52,"&lt;=2025",'[1]Movimientos revisados'!$D$6:$D$52,"Cobro")</f>
        <v>67130.399999999994</v>
      </c>
      <c r="D28" s="15">
        <f>SUM('[1]Datos y comprobantes'!H24)</f>
        <v>0</v>
      </c>
    </row>
    <row r="29" spans="1:4" x14ac:dyDescent="0.25">
      <c r="A29" s="7" t="s">
        <v>8</v>
      </c>
      <c r="B29" s="20">
        <f>SUM(B24:B28)</f>
        <v>1089118.2</v>
      </c>
      <c r="C29" s="20">
        <f>SUM(C24:C28)</f>
        <v>318126</v>
      </c>
      <c r="D29" s="16">
        <f>SUM(D24:D28)</f>
        <v>0</v>
      </c>
    </row>
    <row r="31" spans="1:4" x14ac:dyDescent="0.25">
      <c r="A31" s="11" t="s">
        <v>23</v>
      </c>
      <c r="B31" s="11" t="s">
        <v>24</v>
      </c>
      <c r="C31" s="11" t="s">
        <v>4</v>
      </c>
      <c r="D31" s="11" t="s">
        <v>5</v>
      </c>
    </row>
    <row r="32" spans="1:4" x14ac:dyDescent="0.25">
      <c r="A32" s="12" t="s">
        <v>25</v>
      </c>
      <c r="B32" s="22">
        <f>B9</f>
        <v>677419.5</v>
      </c>
      <c r="C32" s="22">
        <f>C9</f>
        <v>645112.30000000005</v>
      </c>
      <c r="D32" s="18">
        <f>D9</f>
        <v>10496.6</v>
      </c>
    </row>
    <row r="33" spans="1:5" x14ac:dyDescent="0.25">
      <c r="A33" s="12" t="s">
        <v>26</v>
      </c>
      <c r="B33" s="22">
        <f>B20</f>
        <v>1169913.1599999999</v>
      </c>
      <c r="C33" s="22">
        <f>C20</f>
        <v>765625.88</v>
      </c>
      <c r="D33" s="18">
        <f>D20</f>
        <v>16446.5</v>
      </c>
    </row>
    <row r="34" spans="1:5" x14ac:dyDescent="0.25">
      <c r="A34" s="12" t="s">
        <v>27</v>
      </c>
      <c r="B34" s="22">
        <f>B29</f>
        <v>1089118.2</v>
      </c>
      <c r="C34" s="22">
        <f>C29</f>
        <v>318126</v>
      </c>
      <c r="D34" s="18">
        <f>D29</f>
        <v>0</v>
      </c>
    </row>
    <row r="35" spans="1:5" x14ac:dyDescent="0.25">
      <c r="A35" s="7" t="s">
        <v>8</v>
      </c>
      <c r="B35" s="20">
        <f>SUM(B32:B34)</f>
        <v>2936450.86</v>
      </c>
      <c r="C35" s="20">
        <f>SUM(C32:C34)</f>
        <v>1728864.1800000002</v>
      </c>
      <c r="D35" s="16">
        <f>SUM(D32:D34)</f>
        <v>26943.1</v>
      </c>
    </row>
    <row r="37" spans="1:5" ht="25.5" customHeight="1" x14ac:dyDescent="0.25">
      <c r="A37" s="13"/>
      <c r="B37" s="13"/>
      <c r="C37" s="13"/>
      <c r="D37" s="13"/>
      <c r="E37" s="13"/>
    </row>
  </sheetData>
  <mergeCells count="4">
    <mergeCell ref="B5:D5"/>
    <mergeCell ref="B12:D12"/>
    <mergeCell ref="B22:D22"/>
    <mergeCell ref="A37:E37"/>
  </mergeCells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Sociespaser Canarias</dc:creator>
  <cp:lastModifiedBy>Sociespaser Canarias</cp:lastModifiedBy>
  <cp:lastPrinted>2026-10-23T12:19:43Z</cp:lastPrinted>
  <dcterms:created xsi:type="dcterms:W3CDTF">2026-10-23T12:11:16Z</dcterms:created>
  <dcterms:modified xsi:type="dcterms:W3CDTF">2026-10-23T12:20:15Z</dcterms:modified>
</cp:coreProperties>
</file>